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ukas\OneDrive\Dokumente\Bike\Teilelisten\"/>
    </mc:Choice>
  </mc:AlternateContent>
  <bookViews>
    <workbookView xWindow="480" yWindow="756" windowWidth="16332" windowHeight="10176" tabRatio="598" activeTab="2"/>
  </bookViews>
  <sheets>
    <sheet name="Inspired Skye 21.11.2015" sheetId="3" r:id="rId1"/>
    <sheet name="Inspired Skye 08.03.2015" sheetId="2" r:id="rId2"/>
    <sheet name="Inspired Skye" sheetId="1" r:id="rId3"/>
  </sheets>
  <calcPr calcId="152511"/>
</workbook>
</file>

<file path=xl/calcChain.xml><?xml version="1.0" encoding="utf-8"?>
<calcChain xmlns="http://schemas.openxmlformats.org/spreadsheetml/2006/main">
  <c r="E37" i="3" l="1"/>
  <c r="E36" i="3"/>
  <c r="E34" i="3"/>
  <c r="E47" i="3" s="1"/>
  <c r="E32" i="3"/>
  <c r="E31" i="3"/>
  <c r="E30" i="3"/>
  <c r="E29" i="3"/>
  <c r="E27" i="3"/>
  <c r="E26" i="3"/>
  <c r="E46" i="3" s="1"/>
  <c r="E23" i="3"/>
  <c r="E22" i="3"/>
  <c r="E20" i="3"/>
  <c r="E19" i="3"/>
  <c r="E18" i="3"/>
  <c r="E44" i="3" s="1"/>
  <c r="E4" i="3"/>
  <c r="E2" i="3"/>
  <c r="E45" i="3" l="1"/>
  <c r="E41" i="3"/>
  <c r="E39" i="2" l="1"/>
  <c r="E38" i="2"/>
  <c r="E36" i="2"/>
  <c r="E49" i="2" s="1"/>
  <c r="E34" i="2"/>
  <c r="E33" i="2"/>
  <c r="E32" i="2"/>
  <c r="E31" i="2"/>
  <c r="E26" i="2"/>
  <c r="E48" i="2" s="1"/>
  <c r="E23" i="2"/>
  <c r="E22" i="2"/>
  <c r="E20" i="2"/>
  <c r="E19" i="2"/>
  <c r="E18" i="2"/>
  <c r="E4" i="2"/>
  <c r="E2" i="2"/>
  <c r="E43" i="2" s="1"/>
  <c r="E47" i="2" l="1"/>
  <c r="E46" i="2"/>
  <c r="E23" i="1"/>
  <c r="E43" i="1" s="1"/>
  <c r="E22" i="1"/>
  <c r="E26" i="1"/>
  <c r="E48" i="1" s="1"/>
  <c r="E4" i="1"/>
  <c r="E34" i="1"/>
  <c r="E32" i="1"/>
  <c r="E36" i="1"/>
  <c r="E33" i="1"/>
  <c r="E20" i="1"/>
  <c r="E18" i="1"/>
  <c r="E2" i="1"/>
  <c r="E19" i="1"/>
  <c r="E46" i="1" s="1"/>
  <c r="E39" i="1"/>
  <c r="E38" i="1"/>
  <c r="E47" i="1" s="1"/>
  <c r="E49" i="1"/>
</calcChain>
</file>

<file path=xl/sharedStrings.xml><?xml version="1.0" encoding="utf-8"?>
<sst xmlns="http://schemas.openxmlformats.org/spreadsheetml/2006/main" count="480" uniqueCount="134">
  <si>
    <t>Teil</t>
  </si>
  <si>
    <t>Hersteller</t>
  </si>
  <si>
    <t>Bezeichnung</t>
  </si>
  <si>
    <t>Spezifikationen</t>
  </si>
  <si>
    <t>Gewicht</t>
  </si>
  <si>
    <t>Rahmen</t>
  </si>
  <si>
    <t>Gabel</t>
  </si>
  <si>
    <t>Vorbau</t>
  </si>
  <si>
    <t>Lenker</t>
  </si>
  <si>
    <t>Griffe</t>
  </si>
  <si>
    <t>Sattelklemme</t>
  </si>
  <si>
    <t>Sattelstütze</t>
  </si>
  <si>
    <t>Sattel</t>
  </si>
  <si>
    <t>VR-Nabe</t>
  </si>
  <si>
    <t>HR-Nabe</t>
  </si>
  <si>
    <t>Speichen</t>
  </si>
  <si>
    <t>Nippel</t>
  </si>
  <si>
    <t>Felgen</t>
  </si>
  <si>
    <t>Felgenband</t>
  </si>
  <si>
    <t>Innenlager</t>
  </si>
  <si>
    <t>Kurbeln</t>
  </si>
  <si>
    <t>Kettenblattschrauben</t>
  </si>
  <si>
    <t>Pedale</t>
  </si>
  <si>
    <t>Kette</t>
  </si>
  <si>
    <t>Summe</t>
  </si>
  <si>
    <t>Vorderreifen</t>
  </si>
  <si>
    <t>Hinterreifen</t>
  </si>
  <si>
    <t>Vorderbremse</t>
  </si>
  <si>
    <t>Hinterbremse</t>
  </si>
  <si>
    <t xml:space="preserve">Zubehör </t>
  </si>
  <si>
    <t>© www.crazyeddie.de</t>
  </si>
  <si>
    <t>Sapim</t>
  </si>
  <si>
    <t>Schwalbe</t>
  </si>
  <si>
    <t>Scheibe vorne</t>
  </si>
  <si>
    <t>Scheibe hinten</t>
  </si>
  <si>
    <t>Steuersatz</t>
  </si>
  <si>
    <t>Lenkerstopfen</t>
  </si>
  <si>
    <t>Polyax Alu</t>
  </si>
  <si>
    <t>Ritzel</t>
  </si>
  <si>
    <t>Kettenblatt</t>
  </si>
  <si>
    <t>Table Top</t>
  </si>
  <si>
    <t>Inspired</t>
  </si>
  <si>
    <t>Skye</t>
  </si>
  <si>
    <t>Hope</t>
  </si>
  <si>
    <t>Pro 2 EVO</t>
  </si>
  <si>
    <t>Trial Zone</t>
  </si>
  <si>
    <t>F20</t>
  </si>
  <si>
    <t>Bashguard</t>
  </si>
  <si>
    <t>4-Bolt</t>
  </si>
  <si>
    <t>Shimano</t>
  </si>
  <si>
    <t>Kettenspanner</t>
  </si>
  <si>
    <t>Sport</t>
  </si>
  <si>
    <t>Trialtech</t>
  </si>
  <si>
    <t>Eternity</t>
  </si>
  <si>
    <t>22 Zähne</t>
  </si>
  <si>
    <t>Team</t>
  </si>
  <si>
    <t>CX-Ray</t>
  </si>
  <si>
    <t>XTR FC-M980</t>
  </si>
  <si>
    <t>SL Lock-On</t>
  </si>
  <si>
    <t>Superstar</t>
  </si>
  <si>
    <t>Trialmarkt</t>
  </si>
  <si>
    <t>Aheadkappe</t>
  </si>
  <si>
    <t>Ahead</t>
  </si>
  <si>
    <t>Grip Doctor</t>
  </si>
  <si>
    <t>blau</t>
  </si>
  <si>
    <t>XC Stem</t>
  </si>
  <si>
    <t>Bolted Seat Clamp</t>
  </si>
  <si>
    <t>Bottom Bracket</t>
  </si>
  <si>
    <t>Röllchen</t>
  </si>
  <si>
    <t>Jockey Wheels</t>
  </si>
  <si>
    <t>Steckachse vorne</t>
  </si>
  <si>
    <t>Steckachse hinten</t>
  </si>
  <si>
    <t>Kettenstrebenschutz</t>
  </si>
  <si>
    <t>Dura Ace CN-9000</t>
  </si>
  <si>
    <t>SL Carbon</t>
  </si>
  <si>
    <t>31,8mm, 10°, 730mm</t>
  </si>
  <si>
    <t>XTR FC-M970</t>
  </si>
  <si>
    <t>Bremsentuning</t>
  </si>
  <si>
    <t>Hope, Superstar</t>
  </si>
  <si>
    <t>Schraubentuning</t>
  </si>
  <si>
    <t>bikehardest, Jäger</t>
  </si>
  <si>
    <t>Laufräder nackt</t>
  </si>
  <si>
    <t>Laufräder komplett</t>
  </si>
  <si>
    <t>Kurbelset</t>
  </si>
  <si>
    <t>Bremsen</t>
  </si>
  <si>
    <t>Selle Italia</t>
  </si>
  <si>
    <t>SLR TT</t>
  </si>
  <si>
    <t>1x M6x25 Ti, 2x M5x10 Al</t>
  </si>
  <si>
    <t>Inbus konischer Kopf, wenn nicht anders vermerkt</t>
  </si>
  <si>
    <t>180mm, 6x M5x8 Ti Torx Linse</t>
  </si>
  <si>
    <t>2x M6x18 Ti</t>
  </si>
  <si>
    <t>31,8mm, 10°, 90mm blau, 4x M5x20 Ti, 2x M5x16 Ti</t>
  </si>
  <si>
    <t>blau, 2x M6 Al Mutter mit Scheibe</t>
  </si>
  <si>
    <t>je 1x Ti M5x14 M5x30 M4x10 Senk, Al M5x25 M5 Stopmutter, 3x M5 Al U-Scheibe</t>
  </si>
  <si>
    <t>Kunststoffleitungen, Alu-Fittings, 2x M5x16 Al, 2x M6x15 Ti</t>
  </si>
  <si>
    <t>Kunststoffleitungen, Alu-Fittings, 2x M5x16 Al, 2x M6x18 Ti</t>
  </si>
  <si>
    <t>24x2,25</t>
  </si>
  <si>
    <t>blau, ohne Hülse</t>
  </si>
  <si>
    <t>32 Loch</t>
  </si>
  <si>
    <t>20x110 32 Loch blau</t>
  </si>
  <si>
    <t>12x135 32 Loch blau</t>
  </si>
  <si>
    <t>3fach gekreuzt, vorne links 16x232mm, Rest 48x234mm</t>
  </si>
  <si>
    <t>Singlespeed Kit</t>
  </si>
  <si>
    <t>Trial Zone No. 3 Caliper</t>
  </si>
  <si>
    <t>Pro 2 EVO Trials/SS</t>
  </si>
  <si>
    <t>20x110</t>
  </si>
  <si>
    <t>12x135</t>
  </si>
  <si>
    <t>schwarz, ohne Endkappen</t>
  </si>
  <si>
    <t>82 Glieder</t>
  </si>
  <si>
    <t>Carbocage</t>
  </si>
  <si>
    <t>blau, 5mm Schrauben + 8mm Mutter außen, 8mm Schrauben innen</t>
  </si>
  <si>
    <t>2,5bar</t>
  </si>
  <si>
    <t>Spacer</t>
  </si>
  <si>
    <t>Space Doctor</t>
  </si>
  <si>
    <t>20mm</t>
  </si>
  <si>
    <t>Schläuche</t>
  </si>
  <si>
    <t>Luft</t>
  </si>
  <si>
    <t>Eclipse</t>
  </si>
  <si>
    <t>24 Zoll, 34mm breit</t>
  </si>
  <si>
    <t>170mm, schwarz eloxiert von Mad-Line</t>
  </si>
  <si>
    <t xml:space="preserve">Alu-Tonnen von florianwagner, blaue Deckel, schwarze Bolzen </t>
  </si>
  <si>
    <t>mit Alu-Ritzel 16 Zähne</t>
  </si>
  <si>
    <t>Gewicht lt. Hängewaage</t>
  </si>
  <si>
    <t>24 Zoll, Hülse für Autoventilbohrung, Schrumpfschlauch überm Ventil</t>
  </si>
  <si>
    <t>Extralite</t>
  </si>
  <si>
    <t>OctaRamp</t>
  </si>
  <si>
    <t>blau, Hope Titanpins</t>
  </si>
  <si>
    <t>1x M6x25 1x M5x10 Ti, 2x M5x12 Al, Schaltauge für Direktaufnahme Kettenspanner</t>
  </si>
  <si>
    <t>27,2mm, 135mm, 2x M6x18 Ti</t>
  </si>
  <si>
    <t>165mm, blau, 1x M3x17 Ti</t>
  </si>
  <si>
    <t>Kettenblatt &amp; Bashguard</t>
  </si>
  <si>
    <t>Hope Integrated Bashring</t>
  </si>
  <si>
    <t>mit Alu-Ritzel 16 Zähne (Preis inkl. Bremsleitung, zweites Kit blau, Stahl-Ritzel)</t>
  </si>
  <si>
    <t>je 1x Ti M5x30 M4x10 Senk, Al M5x25 M5 Stopmutter, 3x M5 Al U-Scheibe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</si>
</sst>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1" fillId="0" borderId="0" xfId="0" applyFont="1"/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3" borderId="1" xfId="0" applyFont="1" applyFill="1" applyBorder="1"/>
    <xf numFmtId="0" fontId="1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right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left"/>
    </xf>
    <xf numFmtId="164" fontId="0" fillId="4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left"/>
    </xf>
    <xf numFmtId="0" fontId="1" fillId="5" borderId="1" xfId="0" applyFont="1" applyFill="1" applyBorder="1"/>
    <xf numFmtId="164" fontId="0" fillId="5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/>
    <xf numFmtId="164" fontId="4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49" fontId="0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center"/>
    </xf>
    <xf numFmtId="0" fontId="5" fillId="5" borderId="1" xfId="1" applyFill="1" applyBorder="1" applyAlignment="1" applyProtection="1"/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right"/>
    </xf>
    <xf numFmtId="0" fontId="2" fillId="5" borderId="1" xfId="0" applyFont="1" applyFill="1" applyBorder="1"/>
    <xf numFmtId="2" fontId="2" fillId="4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zyeddie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zyeddie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zyeddi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0" workbookViewId="0">
      <selection activeCell="A48" sqref="A48"/>
    </sheetView>
  </sheetViews>
  <sheetFormatPr baseColWidth="10" defaultRowHeight="13.2" x14ac:dyDescent="0.25"/>
  <cols>
    <col min="1" max="1" width="22.21875" bestFit="1" customWidth="1"/>
    <col min="2" max="2" width="16.21875" bestFit="1" customWidth="1"/>
    <col min="3" max="3" width="21.88671875" bestFit="1" customWidth="1"/>
    <col min="4" max="4" width="69.109375" bestFit="1" customWidth="1"/>
    <col min="5" max="5" width="8.109375" bestFit="1" customWidth="1"/>
  </cols>
  <sheetData>
    <row r="1" spans="1:5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x14ac:dyDescent="0.25">
      <c r="A2" s="2" t="s">
        <v>5</v>
      </c>
      <c r="B2" s="8" t="s">
        <v>41</v>
      </c>
      <c r="C2" s="8" t="s">
        <v>42</v>
      </c>
      <c r="D2" s="7" t="s">
        <v>127</v>
      </c>
      <c r="E2" s="15">
        <f>2340+31.1+1.4+3.7+2.7</f>
        <v>2378.8999999999996</v>
      </c>
    </row>
    <row r="3" spans="1:5" x14ac:dyDescent="0.25">
      <c r="A3" s="9" t="s">
        <v>6</v>
      </c>
      <c r="B3" s="9" t="s">
        <v>41</v>
      </c>
      <c r="C3" s="9" t="s">
        <v>42</v>
      </c>
      <c r="D3" s="10"/>
      <c r="E3" s="43">
        <v>989.5</v>
      </c>
    </row>
    <row r="4" spans="1:5" x14ac:dyDescent="0.25">
      <c r="A4" s="8" t="s">
        <v>35</v>
      </c>
      <c r="B4" s="8" t="s">
        <v>43</v>
      </c>
      <c r="C4" s="8" t="s">
        <v>62</v>
      </c>
      <c r="D4" s="7" t="s">
        <v>64</v>
      </c>
      <c r="E4" s="15">
        <f>92.4-1.6</f>
        <v>90.800000000000011</v>
      </c>
    </row>
    <row r="5" spans="1:5" x14ac:dyDescent="0.25">
      <c r="A5" s="12" t="s">
        <v>61</v>
      </c>
      <c r="B5" s="12" t="s">
        <v>41</v>
      </c>
      <c r="C5" s="12"/>
      <c r="D5" s="13"/>
      <c r="E5" s="14">
        <v>10.8</v>
      </c>
    </row>
    <row r="6" spans="1:5" x14ac:dyDescent="0.25">
      <c r="A6" s="16" t="s">
        <v>112</v>
      </c>
      <c r="B6" s="16" t="s">
        <v>43</v>
      </c>
      <c r="C6" s="16" t="s">
        <v>113</v>
      </c>
      <c r="D6" s="17" t="s">
        <v>114</v>
      </c>
      <c r="E6" s="19">
        <v>15.3</v>
      </c>
    </row>
    <row r="7" spans="1:5" x14ac:dyDescent="0.25">
      <c r="A7" s="23" t="s">
        <v>7</v>
      </c>
      <c r="B7" s="12" t="s">
        <v>43</v>
      </c>
      <c r="C7" s="12" t="s">
        <v>65</v>
      </c>
      <c r="D7" s="13" t="s">
        <v>91</v>
      </c>
      <c r="E7" s="14">
        <v>148.69999999999999</v>
      </c>
    </row>
    <row r="8" spans="1:5" x14ac:dyDescent="0.25">
      <c r="A8" s="18" t="s">
        <v>8</v>
      </c>
      <c r="B8" s="16" t="s">
        <v>52</v>
      </c>
      <c r="C8" s="16" t="s">
        <v>74</v>
      </c>
      <c r="D8" s="17" t="s">
        <v>75</v>
      </c>
      <c r="E8" s="19">
        <v>207</v>
      </c>
    </row>
    <row r="9" spans="1:5" x14ac:dyDescent="0.25">
      <c r="A9" s="12" t="s">
        <v>36</v>
      </c>
      <c r="B9" s="12" t="s">
        <v>43</v>
      </c>
      <c r="C9" s="12" t="s">
        <v>63</v>
      </c>
      <c r="D9" s="13" t="s">
        <v>92</v>
      </c>
      <c r="E9" s="14">
        <v>34.299999999999997</v>
      </c>
    </row>
    <row r="10" spans="1:5" x14ac:dyDescent="0.25">
      <c r="A10" s="16" t="s">
        <v>9</v>
      </c>
      <c r="B10" s="16" t="s">
        <v>43</v>
      </c>
      <c r="C10" s="16" t="s">
        <v>58</v>
      </c>
      <c r="D10" s="17" t="s">
        <v>107</v>
      </c>
      <c r="E10" s="19">
        <v>83.4</v>
      </c>
    </row>
    <row r="11" spans="1:5" x14ac:dyDescent="0.25">
      <c r="A11" s="23" t="s">
        <v>10</v>
      </c>
      <c r="B11" s="12" t="s">
        <v>43</v>
      </c>
      <c r="C11" s="12" t="s">
        <v>66</v>
      </c>
      <c r="D11" s="13" t="s">
        <v>64</v>
      </c>
      <c r="E11" s="36">
        <v>23.9</v>
      </c>
    </row>
    <row r="12" spans="1:5" x14ac:dyDescent="0.25">
      <c r="A12" s="18" t="s">
        <v>11</v>
      </c>
      <c r="B12" s="16" t="s">
        <v>43</v>
      </c>
      <c r="C12" s="16" t="s">
        <v>53</v>
      </c>
      <c r="D12" s="17" t="s">
        <v>128</v>
      </c>
      <c r="E12" s="19">
        <v>150</v>
      </c>
    </row>
    <row r="13" spans="1:5" x14ac:dyDescent="0.25">
      <c r="A13" s="23" t="s">
        <v>12</v>
      </c>
      <c r="B13" s="12" t="s">
        <v>85</v>
      </c>
      <c r="C13" s="12" t="s">
        <v>86</v>
      </c>
      <c r="D13" s="25"/>
      <c r="E13" s="14">
        <v>151</v>
      </c>
    </row>
    <row r="14" spans="1:5" x14ac:dyDescent="0.25">
      <c r="A14" s="16" t="s">
        <v>70</v>
      </c>
      <c r="B14" s="16" t="s">
        <v>41</v>
      </c>
      <c r="C14" s="16" t="s">
        <v>42</v>
      </c>
      <c r="D14" s="17" t="s">
        <v>105</v>
      </c>
      <c r="E14" s="29">
        <v>96.1</v>
      </c>
    </row>
    <row r="15" spans="1:5" x14ac:dyDescent="0.25">
      <c r="A15" s="12" t="s">
        <v>71</v>
      </c>
      <c r="B15" s="12" t="s">
        <v>41</v>
      </c>
      <c r="C15" s="12" t="s">
        <v>42</v>
      </c>
      <c r="D15" s="13" t="s">
        <v>106</v>
      </c>
      <c r="E15" s="36">
        <v>56.3</v>
      </c>
    </row>
    <row r="16" spans="1:5" x14ac:dyDescent="0.25">
      <c r="A16" s="18" t="s">
        <v>13</v>
      </c>
      <c r="B16" s="16" t="s">
        <v>43</v>
      </c>
      <c r="C16" s="16" t="s">
        <v>44</v>
      </c>
      <c r="D16" s="17" t="s">
        <v>99</v>
      </c>
      <c r="E16" s="19">
        <v>173</v>
      </c>
    </row>
    <row r="17" spans="1:5" x14ac:dyDescent="0.25">
      <c r="A17" s="23" t="s">
        <v>14</v>
      </c>
      <c r="B17" s="12" t="s">
        <v>43</v>
      </c>
      <c r="C17" s="12" t="s">
        <v>104</v>
      </c>
      <c r="D17" s="13" t="s">
        <v>100</v>
      </c>
      <c r="E17" s="14">
        <v>367.1</v>
      </c>
    </row>
    <row r="18" spans="1:5" x14ac:dyDescent="0.25">
      <c r="A18" s="18" t="s">
        <v>15</v>
      </c>
      <c r="B18" s="16" t="s">
        <v>31</v>
      </c>
      <c r="C18" s="16" t="s">
        <v>56</v>
      </c>
      <c r="D18" s="17" t="s">
        <v>101</v>
      </c>
      <c r="E18" s="19">
        <f>63.1+63.8+125.5</f>
        <v>252.4</v>
      </c>
    </row>
    <row r="19" spans="1:5" x14ac:dyDescent="0.25">
      <c r="A19" s="23" t="s">
        <v>16</v>
      </c>
      <c r="B19" s="12" t="s">
        <v>31</v>
      </c>
      <c r="C19" s="12" t="s">
        <v>37</v>
      </c>
      <c r="D19" s="13" t="s">
        <v>64</v>
      </c>
      <c r="E19" s="14">
        <f>11+11</f>
        <v>22</v>
      </c>
    </row>
    <row r="20" spans="1:5" x14ac:dyDescent="0.25">
      <c r="A20" s="18" t="s">
        <v>17</v>
      </c>
      <c r="B20" s="16" t="s">
        <v>41</v>
      </c>
      <c r="C20" s="16" t="s">
        <v>55</v>
      </c>
      <c r="D20" s="17" t="s">
        <v>98</v>
      </c>
      <c r="E20" s="29">
        <f>583.2+585.2</f>
        <v>1168.4000000000001</v>
      </c>
    </row>
    <row r="21" spans="1:5" x14ac:dyDescent="0.25">
      <c r="A21" s="23" t="s">
        <v>18</v>
      </c>
      <c r="B21" s="12" t="s">
        <v>60</v>
      </c>
      <c r="C21" s="23"/>
      <c r="D21" s="13" t="s">
        <v>118</v>
      </c>
      <c r="E21" s="14">
        <v>63.2</v>
      </c>
    </row>
    <row r="22" spans="1:5" x14ac:dyDescent="0.25">
      <c r="A22" s="16" t="s">
        <v>115</v>
      </c>
      <c r="B22" s="16" t="s">
        <v>117</v>
      </c>
      <c r="C22" s="16"/>
      <c r="D22" s="17" t="s">
        <v>123</v>
      </c>
      <c r="E22" s="19">
        <f>50.9+51.9</f>
        <v>102.8</v>
      </c>
    </row>
    <row r="23" spans="1:5" x14ac:dyDescent="0.25">
      <c r="A23" s="12" t="s">
        <v>116</v>
      </c>
      <c r="B23" s="12"/>
      <c r="C23" s="23"/>
      <c r="D23" s="13" t="s">
        <v>111</v>
      </c>
      <c r="E23" s="14">
        <f>1691.3+1925.4-1677.5-1910.6</f>
        <v>28.599999999999909</v>
      </c>
    </row>
    <row r="24" spans="1:5" x14ac:dyDescent="0.25">
      <c r="A24" s="18" t="s">
        <v>25</v>
      </c>
      <c r="B24" s="16" t="s">
        <v>32</v>
      </c>
      <c r="C24" s="16" t="s">
        <v>40</v>
      </c>
      <c r="D24" s="17" t="s">
        <v>96</v>
      </c>
      <c r="E24" s="19">
        <v>580.70000000000005</v>
      </c>
    </row>
    <row r="25" spans="1:5" x14ac:dyDescent="0.25">
      <c r="A25" s="23" t="s">
        <v>26</v>
      </c>
      <c r="B25" s="12" t="s">
        <v>32</v>
      </c>
      <c r="C25" s="12" t="s">
        <v>40</v>
      </c>
      <c r="D25" s="13" t="s">
        <v>96</v>
      </c>
      <c r="E25" s="14">
        <v>572.9</v>
      </c>
    </row>
    <row r="26" spans="1:5" x14ac:dyDescent="0.25">
      <c r="A26" s="18" t="s">
        <v>19</v>
      </c>
      <c r="B26" s="16" t="s">
        <v>43</v>
      </c>
      <c r="C26" s="16"/>
      <c r="D26" s="17" t="s">
        <v>64</v>
      </c>
      <c r="E26" s="19">
        <f>95.3+7.3</f>
        <v>102.6</v>
      </c>
    </row>
    <row r="27" spans="1:5" x14ac:dyDescent="0.25">
      <c r="A27" s="23" t="s">
        <v>20</v>
      </c>
      <c r="B27" s="12" t="s">
        <v>43</v>
      </c>
      <c r="C27" s="12"/>
      <c r="D27" s="13" t="s">
        <v>129</v>
      </c>
      <c r="E27" s="14">
        <f>215.2+334+19.6+2.3-1.1+0.6</f>
        <v>570.6</v>
      </c>
    </row>
    <row r="28" spans="1:5" x14ac:dyDescent="0.25">
      <c r="A28" s="16" t="s">
        <v>130</v>
      </c>
      <c r="B28" s="16" t="s">
        <v>41</v>
      </c>
      <c r="C28" s="16" t="s">
        <v>131</v>
      </c>
      <c r="D28" s="17" t="s">
        <v>54</v>
      </c>
      <c r="E28" s="29">
        <v>90</v>
      </c>
    </row>
    <row r="29" spans="1:5" x14ac:dyDescent="0.25">
      <c r="A29" s="23" t="s">
        <v>22</v>
      </c>
      <c r="B29" s="12" t="s">
        <v>43</v>
      </c>
      <c r="C29" s="12" t="s">
        <v>46</v>
      </c>
      <c r="D29" s="13" t="s">
        <v>126</v>
      </c>
      <c r="E29" s="14">
        <f>393.9-39.5+22.7</f>
        <v>377.09999999999997</v>
      </c>
    </row>
    <row r="30" spans="1:5" x14ac:dyDescent="0.25">
      <c r="A30" s="16" t="s">
        <v>38</v>
      </c>
      <c r="B30" s="16" t="s">
        <v>59</v>
      </c>
      <c r="C30" s="16" t="s">
        <v>102</v>
      </c>
      <c r="D30" s="27" t="s">
        <v>132</v>
      </c>
      <c r="E30" s="19">
        <f>28.1+18.1</f>
        <v>46.2</v>
      </c>
    </row>
    <row r="31" spans="1:5" x14ac:dyDescent="0.25">
      <c r="A31" s="23" t="s">
        <v>23</v>
      </c>
      <c r="B31" s="12" t="s">
        <v>49</v>
      </c>
      <c r="C31" s="12" t="s">
        <v>73</v>
      </c>
      <c r="D31" s="13" t="s">
        <v>108</v>
      </c>
      <c r="E31" s="14">
        <f>178.5-0.6</f>
        <v>177.9</v>
      </c>
    </row>
    <row r="32" spans="1:5" x14ac:dyDescent="0.25">
      <c r="A32" s="16" t="s">
        <v>50</v>
      </c>
      <c r="B32" s="16" t="s">
        <v>52</v>
      </c>
      <c r="C32" s="16" t="s">
        <v>51</v>
      </c>
      <c r="D32" s="17" t="s">
        <v>133</v>
      </c>
      <c r="E32" s="19">
        <f>123.5-46.5</f>
        <v>77</v>
      </c>
    </row>
    <row r="33" spans="1:5" x14ac:dyDescent="0.25">
      <c r="A33" s="12" t="s">
        <v>68</v>
      </c>
      <c r="B33" s="12" t="s">
        <v>43</v>
      </c>
      <c r="C33" s="12" t="s">
        <v>69</v>
      </c>
      <c r="D33" s="13" t="s">
        <v>64</v>
      </c>
      <c r="E33" s="36">
        <v>23.4</v>
      </c>
    </row>
    <row r="34" spans="1:5" x14ac:dyDescent="0.25">
      <c r="A34" s="16" t="s">
        <v>27</v>
      </c>
      <c r="B34" s="16" t="s">
        <v>43</v>
      </c>
      <c r="C34" s="16" t="s">
        <v>103</v>
      </c>
      <c r="D34" s="17" t="s">
        <v>94</v>
      </c>
      <c r="E34" s="19">
        <f>234.5-10.8</f>
        <v>223.7</v>
      </c>
    </row>
    <row r="35" spans="1:5" x14ac:dyDescent="0.25">
      <c r="A35" s="12" t="s">
        <v>28</v>
      </c>
      <c r="B35" s="12" t="s">
        <v>43</v>
      </c>
      <c r="C35" s="12" t="s">
        <v>103</v>
      </c>
      <c r="D35" s="13" t="s">
        <v>95</v>
      </c>
      <c r="E35" s="14">
        <v>249.5</v>
      </c>
    </row>
    <row r="36" spans="1:5" x14ac:dyDescent="0.25">
      <c r="A36" s="16" t="s">
        <v>33</v>
      </c>
      <c r="B36" s="16" t="s">
        <v>43</v>
      </c>
      <c r="C36" s="16" t="s">
        <v>45</v>
      </c>
      <c r="D36" s="17" t="s">
        <v>89</v>
      </c>
      <c r="E36" s="19">
        <f>118.6+6.5</f>
        <v>125.1</v>
      </c>
    </row>
    <row r="37" spans="1:5" x14ac:dyDescent="0.25">
      <c r="A37" s="12" t="s">
        <v>34</v>
      </c>
      <c r="B37" s="12" t="s">
        <v>43</v>
      </c>
      <c r="C37" s="12" t="s">
        <v>45</v>
      </c>
      <c r="D37" s="13" t="s">
        <v>89</v>
      </c>
      <c r="E37" s="14">
        <f>119.1+6.5</f>
        <v>125.6</v>
      </c>
    </row>
    <row r="38" spans="1:5" x14ac:dyDescent="0.25">
      <c r="A38" s="16" t="s">
        <v>77</v>
      </c>
      <c r="B38" s="16" t="s">
        <v>78</v>
      </c>
      <c r="C38" s="16"/>
      <c r="D38" s="17" t="s">
        <v>120</v>
      </c>
      <c r="E38" s="19">
        <v>0</v>
      </c>
    </row>
    <row r="39" spans="1:5" x14ac:dyDescent="0.25">
      <c r="A39" s="12" t="s">
        <v>79</v>
      </c>
      <c r="B39" s="12" t="s">
        <v>80</v>
      </c>
      <c r="C39" s="12"/>
      <c r="D39" s="13" t="s">
        <v>88</v>
      </c>
      <c r="E39" s="14">
        <v>0</v>
      </c>
    </row>
    <row r="40" spans="1:5" x14ac:dyDescent="0.25">
      <c r="A40" s="18" t="s">
        <v>29</v>
      </c>
      <c r="B40" s="16" t="s">
        <v>41</v>
      </c>
      <c r="C40" s="16" t="s">
        <v>72</v>
      </c>
      <c r="D40" s="26"/>
      <c r="E40" s="29">
        <v>8.6999999999999993</v>
      </c>
    </row>
    <row r="41" spans="1:5" x14ac:dyDescent="0.25">
      <c r="A41" s="32" t="s">
        <v>24</v>
      </c>
      <c r="B41" s="23"/>
      <c r="C41" s="12"/>
      <c r="D41" s="33"/>
      <c r="E41" s="35">
        <f>SUM(E2:E40)</f>
        <v>9964.5000000000036</v>
      </c>
    </row>
    <row r="42" spans="1:5" x14ac:dyDescent="0.25">
      <c r="A42" s="40" t="s">
        <v>122</v>
      </c>
      <c r="B42" s="18"/>
      <c r="C42" s="18"/>
      <c r="D42" s="17"/>
      <c r="E42" s="39">
        <v>9920</v>
      </c>
    </row>
    <row r="43" spans="1:5" x14ac:dyDescent="0.25">
      <c r="A43" s="23"/>
      <c r="B43" s="23"/>
      <c r="C43" s="23"/>
      <c r="D43" s="25"/>
      <c r="E43" s="36"/>
    </row>
    <row r="44" spans="1:5" x14ac:dyDescent="0.25">
      <c r="A44" s="18"/>
      <c r="B44" s="18"/>
      <c r="C44" s="18"/>
      <c r="D44" s="30" t="s">
        <v>81</v>
      </c>
      <c r="E44" s="42">
        <f>SUM(E16:E20)</f>
        <v>1982.9</v>
      </c>
    </row>
    <row r="45" spans="1:5" x14ac:dyDescent="0.25">
      <c r="A45" s="23"/>
      <c r="B45" s="23"/>
      <c r="C45" s="23"/>
      <c r="D45" s="37" t="s">
        <v>82</v>
      </c>
      <c r="E45" s="41">
        <f>SUM(E16:E25)+E30+E36+E37</f>
        <v>3627.9999999999995</v>
      </c>
    </row>
    <row r="46" spans="1:5" x14ac:dyDescent="0.25">
      <c r="A46" s="18"/>
      <c r="B46" s="18"/>
      <c r="C46" s="18"/>
      <c r="D46" s="30" t="s">
        <v>83</v>
      </c>
      <c r="E46" s="42">
        <f>SUM(E26:E28)</f>
        <v>763.2</v>
      </c>
    </row>
    <row r="47" spans="1:5" x14ac:dyDescent="0.25">
      <c r="A47" s="23"/>
      <c r="B47" s="23"/>
      <c r="C47" s="23"/>
      <c r="D47" s="38" t="s">
        <v>84</v>
      </c>
      <c r="E47" s="41">
        <f>SUM(E34:E38)</f>
        <v>723.9</v>
      </c>
    </row>
    <row r="48" spans="1:5" x14ac:dyDescent="0.25">
      <c r="A48" s="31" t="s">
        <v>30</v>
      </c>
      <c r="B48" s="18"/>
      <c r="C48" s="18"/>
      <c r="D48" s="26"/>
      <c r="E48" s="29"/>
    </row>
    <row r="49" spans="1:5" x14ac:dyDescent="0.25">
      <c r="A49" s="23"/>
      <c r="B49" s="23"/>
      <c r="C49" s="23"/>
      <c r="D49" s="25"/>
      <c r="E49" s="36"/>
    </row>
  </sheetData>
  <hyperlinks>
    <hyperlink ref="A48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27" workbookViewId="0">
      <selection activeCell="A50" sqref="A50"/>
    </sheetView>
  </sheetViews>
  <sheetFormatPr baseColWidth="10" defaultRowHeight="13.2" x14ac:dyDescent="0.25"/>
  <cols>
    <col min="1" max="1" width="22.21875" bestFit="1" customWidth="1"/>
    <col min="2" max="2" width="16.21875" bestFit="1" customWidth="1"/>
    <col min="3" max="3" width="20.33203125" bestFit="1" customWidth="1"/>
    <col min="4" max="4" width="67.6640625" bestFit="1" customWidth="1"/>
    <col min="5" max="5" width="8.109375" bestFit="1" customWidth="1"/>
  </cols>
  <sheetData>
    <row r="1" spans="1:5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x14ac:dyDescent="0.25">
      <c r="A2" s="2" t="s">
        <v>5</v>
      </c>
      <c r="B2" s="8" t="s">
        <v>41</v>
      </c>
      <c r="C2" s="8" t="s">
        <v>42</v>
      </c>
      <c r="D2" s="7" t="s">
        <v>87</v>
      </c>
      <c r="E2" s="15">
        <f>2340+18.9-0.9+2.7</f>
        <v>2360.6999999999998</v>
      </c>
    </row>
    <row r="3" spans="1:5" x14ac:dyDescent="0.25">
      <c r="A3" s="9" t="s">
        <v>6</v>
      </c>
      <c r="B3" s="9" t="s">
        <v>41</v>
      </c>
      <c r="C3" s="9" t="s">
        <v>42</v>
      </c>
      <c r="D3" s="10"/>
      <c r="E3" s="43">
        <v>989.5</v>
      </c>
    </row>
    <row r="4" spans="1:5" x14ac:dyDescent="0.25">
      <c r="A4" s="8" t="s">
        <v>35</v>
      </c>
      <c r="B4" s="8" t="s">
        <v>43</v>
      </c>
      <c r="C4" s="8" t="s">
        <v>62</v>
      </c>
      <c r="D4" s="7" t="s">
        <v>64</v>
      </c>
      <c r="E4" s="15">
        <f>92.4-1.6</f>
        <v>90.800000000000011</v>
      </c>
    </row>
    <row r="5" spans="1:5" x14ac:dyDescent="0.25">
      <c r="A5" s="12" t="s">
        <v>61</v>
      </c>
      <c r="B5" s="12" t="s">
        <v>41</v>
      </c>
      <c r="C5" s="12"/>
      <c r="D5" s="13"/>
      <c r="E5" s="14">
        <v>10.8</v>
      </c>
    </row>
    <row r="6" spans="1:5" x14ac:dyDescent="0.25">
      <c r="A6" s="16" t="s">
        <v>112</v>
      </c>
      <c r="B6" s="16" t="s">
        <v>43</v>
      </c>
      <c r="C6" s="16" t="s">
        <v>113</v>
      </c>
      <c r="D6" s="17" t="s">
        <v>114</v>
      </c>
      <c r="E6" s="19">
        <v>15.3</v>
      </c>
    </row>
    <row r="7" spans="1:5" x14ac:dyDescent="0.25">
      <c r="A7" s="23" t="s">
        <v>7</v>
      </c>
      <c r="B7" s="12" t="s">
        <v>43</v>
      </c>
      <c r="C7" s="12" t="s">
        <v>65</v>
      </c>
      <c r="D7" s="13" t="s">
        <v>91</v>
      </c>
      <c r="E7" s="14">
        <v>148.69999999999999</v>
      </c>
    </row>
    <row r="8" spans="1:5" x14ac:dyDescent="0.25">
      <c r="A8" s="18" t="s">
        <v>8</v>
      </c>
      <c r="B8" s="16" t="s">
        <v>52</v>
      </c>
      <c r="C8" s="16" t="s">
        <v>74</v>
      </c>
      <c r="D8" s="17" t="s">
        <v>75</v>
      </c>
      <c r="E8" s="19">
        <v>207</v>
      </c>
    </row>
    <row r="9" spans="1:5" x14ac:dyDescent="0.25">
      <c r="A9" s="12" t="s">
        <v>36</v>
      </c>
      <c r="B9" s="12" t="s">
        <v>43</v>
      </c>
      <c r="C9" s="12" t="s">
        <v>63</v>
      </c>
      <c r="D9" s="13" t="s">
        <v>92</v>
      </c>
      <c r="E9" s="14">
        <v>34.299999999999997</v>
      </c>
    </row>
    <row r="10" spans="1:5" x14ac:dyDescent="0.25">
      <c r="A10" s="16" t="s">
        <v>9</v>
      </c>
      <c r="B10" s="16" t="s">
        <v>43</v>
      </c>
      <c r="C10" s="16" t="s">
        <v>58</v>
      </c>
      <c r="D10" s="17" t="s">
        <v>107</v>
      </c>
      <c r="E10" s="19">
        <v>83.4</v>
      </c>
    </row>
    <row r="11" spans="1:5" x14ac:dyDescent="0.25">
      <c r="A11" s="23" t="s">
        <v>10</v>
      </c>
      <c r="B11" s="12" t="s">
        <v>43</v>
      </c>
      <c r="C11" s="12" t="s">
        <v>66</v>
      </c>
      <c r="D11" s="13" t="s">
        <v>64</v>
      </c>
      <c r="E11" s="36">
        <v>23.9</v>
      </c>
    </row>
    <row r="12" spans="1:5" x14ac:dyDescent="0.25">
      <c r="A12" s="18" t="s">
        <v>11</v>
      </c>
      <c r="B12" s="16" t="s">
        <v>43</v>
      </c>
      <c r="C12" s="16" t="s">
        <v>53</v>
      </c>
      <c r="D12" s="17" t="s">
        <v>90</v>
      </c>
      <c r="E12" s="19">
        <v>150</v>
      </c>
    </row>
    <row r="13" spans="1:5" x14ac:dyDescent="0.25">
      <c r="A13" s="23" t="s">
        <v>12</v>
      </c>
      <c r="B13" s="12" t="s">
        <v>85</v>
      </c>
      <c r="C13" s="12" t="s">
        <v>86</v>
      </c>
      <c r="D13" s="25"/>
      <c r="E13" s="14">
        <v>151</v>
      </c>
    </row>
    <row r="14" spans="1:5" x14ac:dyDescent="0.25">
      <c r="A14" s="16" t="s">
        <v>70</v>
      </c>
      <c r="B14" s="16" t="s">
        <v>41</v>
      </c>
      <c r="C14" s="16" t="s">
        <v>42</v>
      </c>
      <c r="D14" s="17" t="s">
        <v>105</v>
      </c>
      <c r="E14" s="29">
        <v>96.1</v>
      </c>
    </row>
    <row r="15" spans="1:5" x14ac:dyDescent="0.25">
      <c r="A15" s="12" t="s">
        <v>71</v>
      </c>
      <c r="B15" s="12" t="s">
        <v>41</v>
      </c>
      <c r="C15" s="12" t="s">
        <v>42</v>
      </c>
      <c r="D15" s="13" t="s">
        <v>106</v>
      </c>
      <c r="E15" s="36">
        <v>56.3</v>
      </c>
    </row>
    <row r="16" spans="1:5" x14ac:dyDescent="0.25">
      <c r="A16" s="18" t="s">
        <v>13</v>
      </c>
      <c r="B16" s="16" t="s">
        <v>43</v>
      </c>
      <c r="C16" s="16" t="s">
        <v>44</v>
      </c>
      <c r="D16" s="17" t="s">
        <v>99</v>
      </c>
      <c r="E16" s="19">
        <v>173</v>
      </c>
    </row>
    <row r="17" spans="1:5" x14ac:dyDescent="0.25">
      <c r="A17" s="23" t="s">
        <v>14</v>
      </c>
      <c r="B17" s="12" t="s">
        <v>43</v>
      </c>
      <c r="C17" s="12" t="s">
        <v>104</v>
      </c>
      <c r="D17" s="13" t="s">
        <v>100</v>
      </c>
      <c r="E17" s="14">
        <v>367.1</v>
      </c>
    </row>
    <row r="18" spans="1:5" x14ac:dyDescent="0.25">
      <c r="A18" s="18" t="s">
        <v>15</v>
      </c>
      <c r="B18" s="16" t="s">
        <v>31</v>
      </c>
      <c r="C18" s="16" t="s">
        <v>56</v>
      </c>
      <c r="D18" s="17" t="s">
        <v>101</v>
      </c>
      <c r="E18" s="19">
        <f>63.1+63.8+125.5</f>
        <v>252.4</v>
      </c>
    </row>
    <row r="19" spans="1:5" x14ac:dyDescent="0.25">
      <c r="A19" s="23" t="s">
        <v>16</v>
      </c>
      <c r="B19" s="12" t="s">
        <v>31</v>
      </c>
      <c r="C19" s="12" t="s">
        <v>37</v>
      </c>
      <c r="D19" s="13" t="s">
        <v>64</v>
      </c>
      <c r="E19" s="14">
        <f>11+11</f>
        <v>22</v>
      </c>
    </row>
    <row r="20" spans="1:5" x14ac:dyDescent="0.25">
      <c r="A20" s="18" t="s">
        <v>17</v>
      </c>
      <c r="B20" s="16" t="s">
        <v>41</v>
      </c>
      <c r="C20" s="16" t="s">
        <v>55</v>
      </c>
      <c r="D20" s="17" t="s">
        <v>98</v>
      </c>
      <c r="E20" s="29">
        <f>583.2+585.2</f>
        <v>1168.4000000000001</v>
      </c>
    </row>
    <row r="21" spans="1:5" x14ac:dyDescent="0.25">
      <c r="A21" s="23" t="s">
        <v>18</v>
      </c>
      <c r="B21" s="12" t="s">
        <v>60</v>
      </c>
      <c r="C21" s="23"/>
      <c r="D21" s="13" t="s">
        <v>118</v>
      </c>
      <c r="E21" s="14">
        <v>63.2</v>
      </c>
    </row>
    <row r="22" spans="1:5" x14ac:dyDescent="0.25">
      <c r="A22" s="16" t="s">
        <v>115</v>
      </c>
      <c r="B22" s="16" t="s">
        <v>117</v>
      </c>
      <c r="C22" s="16"/>
      <c r="D22" s="17" t="s">
        <v>123</v>
      </c>
      <c r="E22" s="19">
        <f>50.9+51.9</f>
        <v>102.8</v>
      </c>
    </row>
    <row r="23" spans="1:5" x14ac:dyDescent="0.25">
      <c r="A23" s="12" t="s">
        <v>116</v>
      </c>
      <c r="B23" s="12"/>
      <c r="C23" s="23"/>
      <c r="D23" s="13" t="s">
        <v>111</v>
      </c>
      <c r="E23" s="14">
        <f>1691.3+1925.4-1677.5-1910.6</f>
        <v>28.599999999999909</v>
      </c>
    </row>
    <row r="24" spans="1:5" x14ac:dyDescent="0.25">
      <c r="A24" s="18" t="s">
        <v>25</v>
      </c>
      <c r="B24" s="16" t="s">
        <v>32</v>
      </c>
      <c r="C24" s="16" t="s">
        <v>40</v>
      </c>
      <c r="D24" s="17" t="s">
        <v>96</v>
      </c>
      <c r="E24" s="19">
        <v>580.70000000000005</v>
      </c>
    </row>
    <row r="25" spans="1:5" x14ac:dyDescent="0.25">
      <c r="A25" s="23" t="s">
        <v>26</v>
      </c>
      <c r="B25" s="12" t="s">
        <v>32</v>
      </c>
      <c r="C25" s="12" t="s">
        <v>40</v>
      </c>
      <c r="D25" s="13" t="s">
        <v>96</v>
      </c>
      <c r="E25" s="14">
        <v>572.9</v>
      </c>
    </row>
    <row r="26" spans="1:5" x14ac:dyDescent="0.25">
      <c r="A26" s="18" t="s">
        <v>19</v>
      </c>
      <c r="B26" s="16" t="s">
        <v>43</v>
      </c>
      <c r="C26" s="16" t="s">
        <v>67</v>
      </c>
      <c r="D26" s="17" t="s">
        <v>97</v>
      </c>
      <c r="E26" s="19">
        <f>99.2+0.4</f>
        <v>99.600000000000009</v>
      </c>
    </row>
    <row r="27" spans="1:5" x14ac:dyDescent="0.25">
      <c r="A27" s="23" t="s">
        <v>20</v>
      </c>
      <c r="B27" s="12" t="s">
        <v>49</v>
      </c>
      <c r="C27" s="12" t="s">
        <v>57</v>
      </c>
      <c r="D27" s="13" t="s">
        <v>119</v>
      </c>
      <c r="E27" s="14">
        <v>516.5</v>
      </c>
    </row>
    <row r="28" spans="1:5" x14ac:dyDescent="0.25">
      <c r="A28" s="16" t="s">
        <v>47</v>
      </c>
      <c r="B28" s="16" t="s">
        <v>41</v>
      </c>
      <c r="C28" s="16" t="s">
        <v>48</v>
      </c>
      <c r="D28" s="26"/>
      <c r="E28" s="29">
        <v>68</v>
      </c>
    </row>
    <row r="29" spans="1:5" x14ac:dyDescent="0.25">
      <c r="A29" s="12" t="s">
        <v>39</v>
      </c>
      <c r="B29" s="12" t="s">
        <v>124</v>
      </c>
      <c r="C29" s="12" t="s">
        <v>125</v>
      </c>
      <c r="D29" s="13" t="s">
        <v>54</v>
      </c>
      <c r="E29" s="14">
        <v>15.8</v>
      </c>
    </row>
    <row r="30" spans="1:5" x14ac:dyDescent="0.25">
      <c r="A30" s="18" t="s">
        <v>21</v>
      </c>
      <c r="B30" s="16" t="s">
        <v>109</v>
      </c>
      <c r="C30" s="16"/>
      <c r="D30" s="17" t="s">
        <v>110</v>
      </c>
      <c r="E30" s="19">
        <v>11.5</v>
      </c>
    </row>
    <row r="31" spans="1:5" x14ac:dyDescent="0.25">
      <c r="A31" s="23" t="s">
        <v>22</v>
      </c>
      <c r="B31" s="12" t="s">
        <v>43</v>
      </c>
      <c r="C31" s="12" t="s">
        <v>46</v>
      </c>
      <c r="D31" s="13" t="s">
        <v>126</v>
      </c>
      <c r="E31" s="14">
        <f>393.9-39.5+22.7</f>
        <v>377.09999999999997</v>
      </c>
    </row>
    <row r="32" spans="1:5" x14ac:dyDescent="0.25">
      <c r="A32" s="16" t="s">
        <v>38</v>
      </c>
      <c r="B32" s="16" t="s">
        <v>59</v>
      </c>
      <c r="C32" s="16" t="s">
        <v>102</v>
      </c>
      <c r="D32" s="27" t="s">
        <v>121</v>
      </c>
      <c r="E32" s="19">
        <f>28.1+18.1</f>
        <v>46.2</v>
      </c>
    </row>
    <row r="33" spans="1:5" x14ac:dyDescent="0.25">
      <c r="A33" s="23" t="s">
        <v>23</v>
      </c>
      <c r="B33" s="12" t="s">
        <v>49</v>
      </c>
      <c r="C33" s="12" t="s">
        <v>73</v>
      </c>
      <c r="D33" s="13" t="s">
        <v>108</v>
      </c>
      <c r="E33" s="14">
        <f>178.5-0.6</f>
        <v>177.9</v>
      </c>
    </row>
    <row r="34" spans="1:5" x14ac:dyDescent="0.25">
      <c r="A34" s="16" t="s">
        <v>50</v>
      </c>
      <c r="B34" s="16" t="s">
        <v>52</v>
      </c>
      <c r="C34" s="16" t="s">
        <v>51</v>
      </c>
      <c r="D34" s="17" t="s">
        <v>93</v>
      </c>
      <c r="E34" s="19">
        <f>123.5-23.4</f>
        <v>100.1</v>
      </c>
    </row>
    <row r="35" spans="1:5" x14ac:dyDescent="0.25">
      <c r="A35" s="12" t="s">
        <v>68</v>
      </c>
      <c r="B35" s="12" t="s">
        <v>43</v>
      </c>
      <c r="C35" s="12" t="s">
        <v>69</v>
      </c>
      <c r="D35" s="13" t="s">
        <v>64</v>
      </c>
      <c r="E35" s="36">
        <v>23.4</v>
      </c>
    </row>
    <row r="36" spans="1:5" x14ac:dyDescent="0.25">
      <c r="A36" s="16" t="s">
        <v>27</v>
      </c>
      <c r="B36" s="16" t="s">
        <v>43</v>
      </c>
      <c r="C36" s="16" t="s">
        <v>103</v>
      </c>
      <c r="D36" s="17" t="s">
        <v>94</v>
      </c>
      <c r="E36" s="19">
        <f>234.5-10.8</f>
        <v>223.7</v>
      </c>
    </row>
    <row r="37" spans="1:5" x14ac:dyDescent="0.25">
      <c r="A37" s="12" t="s">
        <v>28</v>
      </c>
      <c r="B37" s="12" t="s">
        <v>43</v>
      </c>
      <c r="C37" s="12" t="s">
        <v>103</v>
      </c>
      <c r="D37" s="13" t="s">
        <v>95</v>
      </c>
      <c r="E37" s="14">
        <v>249.5</v>
      </c>
    </row>
    <row r="38" spans="1:5" x14ac:dyDescent="0.25">
      <c r="A38" s="16" t="s">
        <v>33</v>
      </c>
      <c r="B38" s="16" t="s">
        <v>43</v>
      </c>
      <c r="C38" s="16" t="s">
        <v>45</v>
      </c>
      <c r="D38" s="17" t="s">
        <v>89</v>
      </c>
      <c r="E38" s="19">
        <f>118.6+6.5</f>
        <v>125.1</v>
      </c>
    </row>
    <row r="39" spans="1:5" x14ac:dyDescent="0.25">
      <c r="A39" s="12" t="s">
        <v>34</v>
      </c>
      <c r="B39" s="12" t="s">
        <v>43</v>
      </c>
      <c r="C39" s="12" t="s">
        <v>45</v>
      </c>
      <c r="D39" s="13" t="s">
        <v>89</v>
      </c>
      <c r="E39" s="14">
        <f>119.1+6.5</f>
        <v>125.6</v>
      </c>
    </row>
    <row r="40" spans="1:5" x14ac:dyDescent="0.25">
      <c r="A40" s="16" t="s">
        <v>77</v>
      </c>
      <c r="B40" s="16" t="s">
        <v>78</v>
      </c>
      <c r="C40" s="16"/>
      <c r="D40" s="17" t="s">
        <v>120</v>
      </c>
      <c r="E40" s="19">
        <v>0</v>
      </c>
    </row>
    <row r="41" spans="1:5" x14ac:dyDescent="0.25">
      <c r="A41" s="12" t="s">
        <v>79</v>
      </c>
      <c r="B41" s="12" t="s">
        <v>80</v>
      </c>
      <c r="C41" s="12"/>
      <c r="D41" s="13" t="s">
        <v>88</v>
      </c>
      <c r="E41" s="14">
        <v>0</v>
      </c>
    </row>
    <row r="42" spans="1:5" x14ac:dyDescent="0.25">
      <c r="A42" s="18" t="s">
        <v>29</v>
      </c>
      <c r="B42" s="16" t="s">
        <v>41</v>
      </c>
      <c r="C42" s="16" t="s">
        <v>72</v>
      </c>
      <c r="D42" s="26"/>
      <c r="E42" s="29">
        <v>8.6999999999999993</v>
      </c>
    </row>
    <row r="43" spans="1:5" x14ac:dyDescent="0.25">
      <c r="A43" s="32" t="s">
        <v>24</v>
      </c>
      <c r="B43" s="23"/>
      <c r="C43" s="12"/>
      <c r="D43" s="33"/>
      <c r="E43" s="35">
        <f>SUM(E2:E42)</f>
        <v>9917.6000000000022</v>
      </c>
    </row>
    <row r="44" spans="1:5" x14ac:dyDescent="0.25">
      <c r="A44" s="40" t="s">
        <v>122</v>
      </c>
      <c r="B44" s="18"/>
      <c r="C44" s="18"/>
      <c r="D44" s="17"/>
      <c r="E44" s="39"/>
    </row>
    <row r="45" spans="1:5" x14ac:dyDescent="0.25">
      <c r="A45" s="23"/>
      <c r="B45" s="23"/>
      <c r="C45" s="23"/>
      <c r="D45" s="25"/>
      <c r="E45" s="36"/>
    </row>
    <row r="46" spans="1:5" x14ac:dyDescent="0.25">
      <c r="A46" s="18"/>
      <c r="B46" s="18"/>
      <c r="C46" s="18"/>
      <c r="D46" s="30" t="s">
        <v>81</v>
      </c>
      <c r="E46" s="42">
        <f>SUM(E16:E20)</f>
        <v>1982.9</v>
      </c>
    </row>
    <row r="47" spans="1:5" x14ac:dyDescent="0.25">
      <c r="A47" s="23"/>
      <c r="B47" s="23"/>
      <c r="C47" s="23"/>
      <c r="D47" s="37" t="s">
        <v>82</v>
      </c>
      <c r="E47" s="41">
        <f>SUM(E16:E25)+E32+E38+E39</f>
        <v>3627.9999999999995</v>
      </c>
    </row>
    <row r="48" spans="1:5" x14ac:dyDescent="0.25">
      <c r="A48" s="18"/>
      <c r="B48" s="18"/>
      <c r="C48" s="18"/>
      <c r="D48" s="30" t="s">
        <v>83</v>
      </c>
      <c r="E48" s="42">
        <f>SUM(E26:E30)</f>
        <v>711.4</v>
      </c>
    </row>
    <row r="49" spans="1:5" x14ac:dyDescent="0.25">
      <c r="A49" s="23"/>
      <c r="B49" s="23"/>
      <c r="C49" s="23"/>
      <c r="D49" s="38" t="s">
        <v>84</v>
      </c>
      <c r="E49" s="41">
        <f>SUM(E36:E40)</f>
        <v>723.9</v>
      </c>
    </row>
    <row r="50" spans="1:5" x14ac:dyDescent="0.25">
      <c r="A50" s="31" t="s">
        <v>30</v>
      </c>
      <c r="B50" s="18"/>
      <c r="C50" s="18"/>
      <c r="D50" s="26"/>
      <c r="E50" s="29"/>
    </row>
    <row r="51" spans="1:5" x14ac:dyDescent="0.25">
      <c r="A51" s="23"/>
      <c r="B51" s="23"/>
      <c r="C51" s="23"/>
      <c r="D51" s="25"/>
      <c r="E51" s="36"/>
    </row>
  </sheetData>
  <hyperlinks>
    <hyperlink ref="A50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51"/>
  <sheetViews>
    <sheetView tabSelected="1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A50" sqref="A50"/>
    </sheetView>
  </sheetViews>
  <sheetFormatPr baseColWidth="10" defaultRowHeight="13.2" x14ac:dyDescent="0.25"/>
  <cols>
    <col min="1" max="1" width="23.5546875" style="2" bestFit="1" customWidth="1"/>
    <col min="2" max="2" width="16.33203125" style="2" bestFit="1" customWidth="1"/>
    <col min="3" max="3" width="20.44140625" style="2" bestFit="1" customWidth="1"/>
    <col min="4" max="4" width="69.5546875" style="3" customWidth="1"/>
    <col min="5" max="5" width="8.44140625" style="4" bestFit="1" customWidth="1"/>
    <col min="6" max="16384" width="11.5546875" style="2"/>
  </cols>
  <sheetData>
    <row r="1" spans="1:5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x14ac:dyDescent="0.25">
      <c r="A2" s="1" t="s">
        <v>5</v>
      </c>
      <c r="B2" s="8" t="s">
        <v>41</v>
      </c>
      <c r="C2" s="8" t="s">
        <v>42</v>
      </c>
      <c r="D2" s="7" t="s">
        <v>87</v>
      </c>
      <c r="E2" s="15">
        <f>2340+18.9</f>
        <v>2358.9</v>
      </c>
    </row>
    <row r="3" spans="1:5" x14ac:dyDescent="0.25">
      <c r="A3" s="9" t="s">
        <v>6</v>
      </c>
      <c r="B3" s="9" t="s">
        <v>41</v>
      </c>
      <c r="C3" s="9" t="s">
        <v>42</v>
      </c>
      <c r="D3" s="10"/>
      <c r="E3" s="11">
        <v>989.5</v>
      </c>
    </row>
    <row r="4" spans="1:5" x14ac:dyDescent="0.25">
      <c r="A4" s="8" t="s">
        <v>35</v>
      </c>
      <c r="B4" s="8" t="s">
        <v>43</v>
      </c>
      <c r="C4" s="8" t="s">
        <v>62</v>
      </c>
      <c r="D4" s="7" t="s">
        <v>64</v>
      </c>
      <c r="E4" s="15">
        <f>92.4-1.6</f>
        <v>90.800000000000011</v>
      </c>
    </row>
    <row r="5" spans="1:5" x14ac:dyDescent="0.25">
      <c r="A5" s="12" t="s">
        <v>61</v>
      </c>
      <c r="B5" s="12" t="s">
        <v>41</v>
      </c>
      <c r="C5" s="12"/>
      <c r="D5" s="13"/>
      <c r="E5" s="14">
        <v>10.8</v>
      </c>
    </row>
    <row r="6" spans="1:5" x14ac:dyDescent="0.25">
      <c r="A6" s="16" t="s">
        <v>112</v>
      </c>
      <c r="B6" s="16" t="s">
        <v>43</v>
      </c>
      <c r="C6" s="16" t="s">
        <v>113</v>
      </c>
      <c r="D6" s="17" t="s">
        <v>114</v>
      </c>
      <c r="E6" s="19">
        <v>15.3</v>
      </c>
    </row>
    <row r="7" spans="1:5" x14ac:dyDescent="0.25">
      <c r="A7" s="22" t="s">
        <v>7</v>
      </c>
      <c r="B7" s="12" t="s">
        <v>43</v>
      </c>
      <c r="C7" s="12" t="s">
        <v>65</v>
      </c>
      <c r="D7" s="13" t="s">
        <v>91</v>
      </c>
      <c r="E7" s="14">
        <v>148.69999999999999</v>
      </c>
    </row>
    <row r="8" spans="1:5" x14ac:dyDescent="0.25">
      <c r="A8" s="21" t="s">
        <v>8</v>
      </c>
      <c r="B8" s="16" t="s">
        <v>52</v>
      </c>
      <c r="C8" s="16" t="s">
        <v>74</v>
      </c>
      <c r="D8" s="17" t="s">
        <v>75</v>
      </c>
      <c r="E8" s="19">
        <v>207</v>
      </c>
    </row>
    <row r="9" spans="1:5" x14ac:dyDescent="0.25">
      <c r="A9" s="12" t="s">
        <v>36</v>
      </c>
      <c r="B9" s="12" t="s">
        <v>43</v>
      </c>
      <c r="C9" s="12" t="s">
        <v>63</v>
      </c>
      <c r="D9" s="13" t="s">
        <v>92</v>
      </c>
      <c r="E9" s="14">
        <v>34.299999999999997</v>
      </c>
    </row>
    <row r="10" spans="1:5" x14ac:dyDescent="0.25">
      <c r="A10" s="16" t="s">
        <v>9</v>
      </c>
      <c r="B10" s="16" t="s">
        <v>43</v>
      </c>
      <c r="C10" s="16" t="s">
        <v>58</v>
      </c>
      <c r="D10" s="17" t="s">
        <v>107</v>
      </c>
      <c r="E10" s="19">
        <v>83.4</v>
      </c>
    </row>
    <row r="11" spans="1:5" x14ac:dyDescent="0.25">
      <c r="A11" s="22" t="s">
        <v>10</v>
      </c>
      <c r="B11" s="12" t="s">
        <v>43</v>
      </c>
      <c r="C11" s="12" t="s">
        <v>66</v>
      </c>
      <c r="D11" s="13" t="s">
        <v>64</v>
      </c>
      <c r="E11" s="24">
        <v>23.9</v>
      </c>
    </row>
    <row r="12" spans="1:5" x14ac:dyDescent="0.25">
      <c r="A12" s="21" t="s">
        <v>11</v>
      </c>
      <c r="B12" s="16" t="s">
        <v>43</v>
      </c>
      <c r="C12" s="16" t="s">
        <v>53</v>
      </c>
      <c r="D12" s="17" t="s">
        <v>90</v>
      </c>
      <c r="E12" s="19">
        <v>150</v>
      </c>
    </row>
    <row r="13" spans="1:5" x14ac:dyDescent="0.25">
      <c r="A13" s="22" t="s">
        <v>12</v>
      </c>
      <c r="B13" s="12" t="s">
        <v>85</v>
      </c>
      <c r="C13" s="12" t="s">
        <v>86</v>
      </c>
      <c r="D13" s="25"/>
      <c r="E13" s="14">
        <v>151</v>
      </c>
    </row>
    <row r="14" spans="1:5" x14ac:dyDescent="0.25">
      <c r="A14" s="16" t="s">
        <v>70</v>
      </c>
      <c r="B14" s="16" t="s">
        <v>41</v>
      </c>
      <c r="C14" s="16" t="s">
        <v>42</v>
      </c>
      <c r="D14" s="17" t="s">
        <v>105</v>
      </c>
      <c r="E14" s="20">
        <v>96.1</v>
      </c>
    </row>
    <row r="15" spans="1:5" x14ac:dyDescent="0.25">
      <c r="A15" s="12" t="s">
        <v>71</v>
      </c>
      <c r="B15" s="12" t="s">
        <v>41</v>
      </c>
      <c r="C15" s="12" t="s">
        <v>42</v>
      </c>
      <c r="D15" s="13" t="s">
        <v>106</v>
      </c>
      <c r="E15" s="24">
        <v>56.3</v>
      </c>
    </row>
    <row r="16" spans="1:5" x14ac:dyDescent="0.25">
      <c r="A16" s="21" t="s">
        <v>13</v>
      </c>
      <c r="B16" s="16" t="s">
        <v>43</v>
      </c>
      <c r="C16" s="16" t="s">
        <v>44</v>
      </c>
      <c r="D16" s="17" t="s">
        <v>99</v>
      </c>
      <c r="E16" s="19">
        <v>173</v>
      </c>
    </row>
    <row r="17" spans="1:5" x14ac:dyDescent="0.25">
      <c r="A17" s="22" t="s">
        <v>14</v>
      </c>
      <c r="B17" s="12" t="s">
        <v>43</v>
      </c>
      <c r="C17" s="12" t="s">
        <v>104</v>
      </c>
      <c r="D17" s="13" t="s">
        <v>100</v>
      </c>
      <c r="E17" s="14">
        <v>367.1</v>
      </c>
    </row>
    <row r="18" spans="1:5" x14ac:dyDescent="0.25">
      <c r="A18" s="21" t="s">
        <v>15</v>
      </c>
      <c r="B18" s="16" t="s">
        <v>31</v>
      </c>
      <c r="C18" s="16" t="s">
        <v>56</v>
      </c>
      <c r="D18" s="17" t="s">
        <v>101</v>
      </c>
      <c r="E18" s="19">
        <f>63.1+63.8+125.5</f>
        <v>252.4</v>
      </c>
    </row>
    <row r="19" spans="1:5" x14ac:dyDescent="0.25">
      <c r="A19" s="22" t="s">
        <v>16</v>
      </c>
      <c r="B19" s="12" t="s">
        <v>31</v>
      </c>
      <c r="C19" s="12" t="s">
        <v>37</v>
      </c>
      <c r="D19" s="13" t="s">
        <v>64</v>
      </c>
      <c r="E19" s="14">
        <f>11+11</f>
        <v>22</v>
      </c>
    </row>
    <row r="20" spans="1:5" x14ac:dyDescent="0.25">
      <c r="A20" s="21" t="s">
        <v>17</v>
      </c>
      <c r="B20" s="16" t="s">
        <v>41</v>
      </c>
      <c r="C20" s="16" t="s">
        <v>55</v>
      </c>
      <c r="D20" s="17" t="s">
        <v>98</v>
      </c>
      <c r="E20" s="20">
        <f>583.2+585.2</f>
        <v>1168.4000000000001</v>
      </c>
    </row>
    <row r="21" spans="1:5" x14ac:dyDescent="0.25">
      <c r="A21" s="22" t="s">
        <v>18</v>
      </c>
      <c r="B21" s="12" t="s">
        <v>60</v>
      </c>
      <c r="C21" s="23"/>
      <c r="D21" s="13" t="s">
        <v>118</v>
      </c>
      <c r="E21" s="14">
        <v>63.2</v>
      </c>
    </row>
    <row r="22" spans="1:5" x14ac:dyDescent="0.25">
      <c r="A22" s="16" t="s">
        <v>115</v>
      </c>
      <c r="B22" s="16" t="s">
        <v>117</v>
      </c>
      <c r="C22" s="16"/>
      <c r="D22" s="17"/>
      <c r="E22" s="19">
        <f>51.1+50</f>
        <v>101.1</v>
      </c>
    </row>
    <row r="23" spans="1:5" x14ac:dyDescent="0.25">
      <c r="A23" s="12" t="s">
        <v>116</v>
      </c>
      <c r="B23" s="12"/>
      <c r="C23" s="23"/>
      <c r="D23" s="13" t="s">
        <v>111</v>
      </c>
      <c r="E23" s="14">
        <f>1691.3+1925.4-1677.5-1910.6</f>
        <v>28.599999999999909</v>
      </c>
    </row>
    <row r="24" spans="1:5" x14ac:dyDescent="0.25">
      <c r="A24" s="21" t="s">
        <v>25</v>
      </c>
      <c r="B24" s="16" t="s">
        <v>32</v>
      </c>
      <c r="C24" s="16" t="s">
        <v>40</v>
      </c>
      <c r="D24" s="17" t="s">
        <v>96</v>
      </c>
      <c r="E24" s="19">
        <v>580.70000000000005</v>
      </c>
    </row>
    <row r="25" spans="1:5" x14ac:dyDescent="0.25">
      <c r="A25" s="22" t="s">
        <v>26</v>
      </c>
      <c r="B25" s="12" t="s">
        <v>32</v>
      </c>
      <c r="C25" s="12" t="s">
        <v>40</v>
      </c>
      <c r="D25" s="13" t="s">
        <v>96</v>
      </c>
      <c r="E25" s="14">
        <v>572.9</v>
      </c>
    </row>
    <row r="26" spans="1:5" x14ac:dyDescent="0.25">
      <c r="A26" s="21" t="s">
        <v>19</v>
      </c>
      <c r="B26" s="16" t="s">
        <v>43</v>
      </c>
      <c r="C26" s="16" t="s">
        <v>67</v>
      </c>
      <c r="D26" s="17" t="s">
        <v>97</v>
      </c>
      <c r="E26" s="19">
        <f>99.2+0.4</f>
        <v>99.600000000000009</v>
      </c>
    </row>
    <row r="27" spans="1:5" x14ac:dyDescent="0.25">
      <c r="A27" s="22" t="s">
        <v>20</v>
      </c>
      <c r="B27" s="12" t="s">
        <v>49</v>
      </c>
      <c r="C27" s="12" t="s">
        <v>57</v>
      </c>
      <c r="D27" s="13" t="s">
        <v>119</v>
      </c>
      <c r="E27" s="14">
        <v>516.5</v>
      </c>
    </row>
    <row r="28" spans="1:5" x14ac:dyDescent="0.25">
      <c r="A28" s="16" t="s">
        <v>47</v>
      </c>
      <c r="B28" s="16" t="s">
        <v>41</v>
      </c>
      <c r="C28" s="16" t="s">
        <v>48</v>
      </c>
      <c r="D28" s="26"/>
      <c r="E28" s="20">
        <v>68</v>
      </c>
    </row>
    <row r="29" spans="1:5" x14ac:dyDescent="0.25">
      <c r="A29" s="12" t="s">
        <v>39</v>
      </c>
      <c r="B29" s="12" t="s">
        <v>49</v>
      </c>
      <c r="C29" s="12" t="s">
        <v>76</v>
      </c>
      <c r="D29" s="13" t="s">
        <v>54</v>
      </c>
      <c r="E29" s="14">
        <v>22.8</v>
      </c>
    </row>
    <row r="30" spans="1:5" x14ac:dyDescent="0.25">
      <c r="A30" s="21" t="s">
        <v>21</v>
      </c>
      <c r="B30" s="16" t="s">
        <v>109</v>
      </c>
      <c r="C30" s="16"/>
      <c r="D30" s="17" t="s">
        <v>110</v>
      </c>
      <c r="E30" s="19">
        <v>11.5</v>
      </c>
    </row>
    <row r="31" spans="1:5" x14ac:dyDescent="0.25">
      <c r="A31" s="22" t="s">
        <v>22</v>
      </c>
      <c r="B31" s="12" t="s">
        <v>43</v>
      </c>
      <c r="C31" s="12" t="s">
        <v>46</v>
      </c>
      <c r="D31" s="13" t="s">
        <v>64</v>
      </c>
      <c r="E31" s="14">
        <v>393.9</v>
      </c>
    </row>
    <row r="32" spans="1:5" x14ac:dyDescent="0.25">
      <c r="A32" s="16" t="s">
        <v>38</v>
      </c>
      <c r="B32" s="16" t="s">
        <v>59</v>
      </c>
      <c r="C32" s="16" t="s">
        <v>102</v>
      </c>
      <c r="D32" s="27" t="s">
        <v>121</v>
      </c>
      <c r="E32" s="19">
        <f>28.1+18.5</f>
        <v>46.6</v>
      </c>
    </row>
    <row r="33" spans="1:5" x14ac:dyDescent="0.25">
      <c r="A33" s="22" t="s">
        <v>23</v>
      </c>
      <c r="B33" s="12" t="s">
        <v>49</v>
      </c>
      <c r="C33" s="12" t="s">
        <v>73</v>
      </c>
      <c r="D33" s="13" t="s">
        <v>108</v>
      </c>
      <c r="E33" s="14">
        <f>178.5-0.6</f>
        <v>177.9</v>
      </c>
    </row>
    <row r="34" spans="1:5" x14ac:dyDescent="0.25">
      <c r="A34" s="16" t="s">
        <v>50</v>
      </c>
      <c r="B34" s="16" t="s">
        <v>52</v>
      </c>
      <c r="C34" s="16" t="s">
        <v>51</v>
      </c>
      <c r="D34" s="17" t="s">
        <v>93</v>
      </c>
      <c r="E34" s="19">
        <f>123.5-23.4</f>
        <v>100.1</v>
      </c>
    </row>
    <row r="35" spans="1:5" x14ac:dyDescent="0.25">
      <c r="A35" s="12" t="s">
        <v>68</v>
      </c>
      <c r="B35" s="12" t="s">
        <v>43</v>
      </c>
      <c r="C35" s="12" t="s">
        <v>69</v>
      </c>
      <c r="D35" s="13" t="s">
        <v>64</v>
      </c>
      <c r="E35" s="24">
        <v>23.4</v>
      </c>
    </row>
    <row r="36" spans="1:5" x14ac:dyDescent="0.25">
      <c r="A36" s="16" t="s">
        <v>27</v>
      </c>
      <c r="B36" s="16" t="s">
        <v>43</v>
      </c>
      <c r="C36" s="16" t="s">
        <v>103</v>
      </c>
      <c r="D36" s="17" t="s">
        <v>94</v>
      </c>
      <c r="E36" s="19">
        <f>234.5-10.8</f>
        <v>223.7</v>
      </c>
    </row>
    <row r="37" spans="1:5" x14ac:dyDescent="0.25">
      <c r="A37" s="12" t="s">
        <v>28</v>
      </c>
      <c r="B37" s="12" t="s">
        <v>43</v>
      </c>
      <c r="C37" s="12" t="s">
        <v>103</v>
      </c>
      <c r="D37" s="13" t="s">
        <v>95</v>
      </c>
      <c r="E37" s="14">
        <v>249.5</v>
      </c>
    </row>
    <row r="38" spans="1:5" x14ac:dyDescent="0.25">
      <c r="A38" s="16" t="s">
        <v>33</v>
      </c>
      <c r="B38" s="16" t="s">
        <v>43</v>
      </c>
      <c r="C38" s="16" t="s">
        <v>45</v>
      </c>
      <c r="D38" s="17" t="s">
        <v>89</v>
      </c>
      <c r="E38" s="19">
        <f>118.6+6.5</f>
        <v>125.1</v>
      </c>
    </row>
    <row r="39" spans="1:5" x14ac:dyDescent="0.25">
      <c r="A39" s="12" t="s">
        <v>34</v>
      </c>
      <c r="B39" s="12" t="s">
        <v>43</v>
      </c>
      <c r="C39" s="12" t="s">
        <v>45</v>
      </c>
      <c r="D39" s="13" t="s">
        <v>89</v>
      </c>
      <c r="E39" s="14">
        <f>119.1+6.5</f>
        <v>125.6</v>
      </c>
    </row>
    <row r="40" spans="1:5" x14ac:dyDescent="0.25">
      <c r="A40" s="16" t="s">
        <v>77</v>
      </c>
      <c r="B40" s="16" t="s">
        <v>78</v>
      </c>
      <c r="C40" s="16"/>
      <c r="D40" s="17" t="s">
        <v>120</v>
      </c>
      <c r="E40" s="19">
        <v>0</v>
      </c>
    </row>
    <row r="41" spans="1:5" x14ac:dyDescent="0.25">
      <c r="A41" s="12" t="s">
        <v>79</v>
      </c>
      <c r="B41" s="12" t="s">
        <v>80</v>
      </c>
      <c r="C41" s="12"/>
      <c r="D41" s="13" t="s">
        <v>88</v>
      </c>
      <c r="E41" s="14">
        <v>0</v>
      </c>
    </row>
    <row r="42" spans="1:5" x14ac:dyDescent="0.25">
      <c r="A42" s="21" t="s">
        <v>29</v>
      </c>
      <c r="B42" s="16" t="s">
        <v>41</v>
      </c>
      <c r="C42" s="16" t="s">
        <v>72</v>
      </c>
      <c r="D42" s="26"/>
      <c r="E42" s="20">
        <v>8.6999999999999993</v>
      </c>
    </row>
    <row r="43" spans="1:5" x14ac:dyDescent="0.25">
      <c r="A43" s="32" t="s">
        <v>24</v>
      </c>
      <c r="B43" s="23"/>
      <c r="C43" s="12"/>
      <c r="D43" s="33"/>
      <c r="E43" s="35">
        <f>SUM(E2:E42)</f>
        <v>9938.3000000000011</v>
      </c>
    </row>
    <row r="44" spans="1:5" x14ac:dyDescent="0.25">
      <c r="A44" s="40" t="s">
        <v>122</v>
      </c>
      <c r="B44" s="18"/>
      <c r="C44" s="18"/>
      <c r="D44" s="17"/>
      <c r="E44" s="39">
        <v>9880</v>
      </c>
    </row>
    <row r="45" spans="1:5" x14ac:dyDescent="0.25">
      <c r="A45" s="23"/>
      <c r="B45" s="23"/>
      <c r="C45" s="23"/>
      <c r="D45" s="25"/>
      <c r="E45" s="36"/>
    </row>
    <row r="46" spans="1:5" x14ac:dyDescent="0.25">
      <c r="A46" s="18"/>
      <c r="B46" s="18"/>
      <c r="C46" s="18"/>
      <c r="D46" s="30" t="s">
        <v>81</v>
      </c>
      <c r="E46" s="28">
        <f>SUM(E16:E20)</f>
        <v>1982.9</v>
      </c>
    </row>
    <row r="47" spans="1:5" x14ac:dyDescent="0.25">
      <c r="A47" s="23"/>
      <c r="B47" s="23"/>
      <c r="C47" s="23"/>
      <c r="D47" s="37" t="s">
        <v>82</v>
      </c>
      <c r="E47" s="34">
        <f>SUM(E16:E25)+E32+E38+E39</f>
        <v>3626.7</v>
      </c>
    </row>
    <row r="48" spans="1:5" x14ac:dyDescent="0.25">
      <c r="A48" s="18"/>
      <c r="B48" s="18"/>
      <c r="C48" s="18"/>
      <c r="D48" s="30" t="s">
        <v>83</v>
      </c>
      <c r="E48" s="28">
        <f>SUM(E26:E30)</f>
        <v>718.4</v>
      </c>
    </row>
    <row r="49" spans="1:5" x14ac:dyDescent="0.25">
      <c r="A49" s="23"/>
      <c r="B49" s="23"/>
      <c r="C49" s="23"/>
      <c r="D49" s="38" t="s">
        <v>84</v>
      </c>
      <c r="E49" s="34">
        <f>SUM(E36:E40)</f>
        <v>723.9</v>
      </c>
    </row>
    <row r="50" spans="1:5" x14ac:dyDescent="0.25">
      <c r="A50" s="31" t="s">
        <v>30</v>
      </c>
      <c r="B50" s="18"/>
      <c r="C50" s="18"/>
      <c r="D50" s="26"/>
      <c r="E50" s="29"/>
    </row>
    <row r="51" spans="1:5" x14ac:dyDescent="0.25">
      <c r="A51" s="23"/>
      <c r="B51" s="23"/>
      <c r="C51" s="23"/>
      <c r="D51" s="25"/>
      <c r="E51" s="36"/>
    </row>
  </sheetData>
  <phoneticPr fontId="0" type="noConversion"/>
  <hyperlinks>
    <hyperlink ref="A50" r:id="rId1"/>
  </hyperlinks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2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Inspired Skye 21.11.2015</vt:lpstr>
      <vt:lpstr>Inspired Skye 08.03.2015</vt:lpstr>
      <vt:lpstr>Inspired Skye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Inspired Skye</dc:title>
  <dc:creator>crazyeddie</dc:creator>
  <cp:lastModifiedBy>Lukas Rauber</cp:lastModifiedBy>
  <cp:revision>2</cp:revision>
  <cp:lastPrinted>1601-01-01T00:02:05Z</cp:lastPrinted>
  <dcterms:created xsi:type="dcterms:W3CDTF">2006-03-10T17:06:13Z</dcterms:created>
  <dcterms:modified xsi:type="dcterms:W3CDTF">2016-02-09T22:55:32Z</dcterms:modified>
</cp:coreProperties>
</file>